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2" sheetId="1" r:id="rId1"/>
    <sheet name="Sheet1" sheetId="2" r:id="rId2"/>
  </sheets>
  <definedNames>
    <definedName name="_xlnm.Print_Area" localSheetId="1">'Sheet1'!$A$1:$N$30</definedName>
    <definedName name="solver_adj" localSheetId="1" hidden="1">'Sheet1'!$D$9:$D$12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'Sheet1'!$L$24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'Sheet1'!$L$27</definedName>
    <definedName name="solver_pre" localSheetId="1" hidden="1">0.000001</definedName>
    <definedName name="solver_rel1" localSheetId="1" hidden="1">2</definedName>
    <definedName name="solver_rhs1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<sst xmlns="http://schemas.openxmlformats.org/spreadsheetml/2006/main" count="29" uniqueCount="25">
  <si>
    <t>First Order Reliability Method (FORM)</t>
  </si>
  <si>
    <t>Example - Vertical Capacity of Drilled Shaft</t>
  </si>
  <si>
    <t>Probabilistic Variables</t>
  </si>
  <si>
    <t>Deterministic Variables</t>
  </si>
  <si>
    <t xml:space="preserve">d </t>
  </si>
  <si>
    <t>Variable</t>
  </si>
  <si>
    <t>Mean</t>
  </si>
  <si>
    <t>St Dev</t>
  </si>
  <si>
    <t>Value</t>
  </si>
  <si>
    <t>L</t>
  </si>
  <si>
    <r>
      <t>F</t>
    </r>
    <r>
      <rPr>
        <vertAlign val="subscript"/>
        <sz val="10"/>
        <rFont val="Arial"/>
        <family val="2"/>
      </rPr>
      <t>v</t>
    </r>
  </si>
  <si>
    <r>
      <t>q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'</t>
    </r>
  </si>
  <si>
    <r>
      <t>f</t>
    </r>
    <r>
      <rPr>
        <vertAlign val="subscript"/>
        <sz val="10"/>
        <rFont val="Arial"/>
        <family val="2"/>
      </rPr>
      <t>s</t>
    </r>
  </si>
  <si>
    <t>Reduced</t>
  </si>
  <si>
    <t>Transposed Vector of Reduced Variables</t>
  </si>
  <si>
    <t>Inverse of the Correlation Matrix</t>
  </si>
  <si>
    <t>Reduced Variables</t>
  </si>
  <si>
    <t>Probability of Failure</t>
  </si>
  <si>
    <t>Vector of</t>
  </si>
  <si>
    <r>
      <t xml:space="preserve">Reliability Index, </t>
    </r>
    <r>
      <rPr>
        <sz val="10"/>
        <rFont val="Symbol"/>
        <family val="1"/>
      </rPr>
      <t>b</t>
    </r>
  </si>
  <si>
    <t>Correlation Matrix</t>
  </si>
  <si>
    <t>(Units are inches and pounds, vertical load is in kips)</t>
  </si>
  <si>
    <r>
      <t>q</t>
    </r>
    <r>
      <rPr>
        <vertAlign val="subscript"/>
        <sz val="10"/>
        <rFont val="Arial"/>
        <family val="2"/>
      </rPr>
      <t>t</t>
    </r>
  </si>
  <si>
    <t>Performance Function, M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</si>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</sst>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00"/>
    <numFmt numFmtId="172" formatCode="0.000%"/>
    <numFmt numFmtId="173" formatCode="0.0000000000%"/>
    <numFmt numFmtId="174" formatCode="0.00000"/>
  </numFmts>
  <fonts count="12">
    <font>
      <sz val="10"/>
      <name val="Arial"/>
      <family val="0"/>
    </font>
    <font>
      <vertAlign val="subscript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0"/>
      <name val="Symbol"/>
      <family val="1"/>
    </font>
    <font>
      <b/>
      <vertAlign val="subscript"/>
      <sz val="12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Effect of Correlation on Probability of Failure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Sheet2!$A$1:$A$11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Sheet2!$B$1:$B$11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32229164"/>
        <c:axId val="21627021"/>
      </c:scatterChart>
      <c:valAx>
        <c:axId val="3222916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Correlation Between f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and q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`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627021"/>
        <c:crosses val="autoZero"/>
        <c:crossBetween val="midCat"/>
        <c:dispUnits/>
      </c:valAx>
      <c:valAx>
        <c:axId val="2162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Probability of Failure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%" sourceLinked="0"/>
        <c:majorTickMark val="out"/>
        <c:minorTickMark val="none"/>
        <c:tickLblPos val="nextTo"/>
        <c:crossAx val="322291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</xdr:row>
      <xdr:rowOff>104775</xdr:rowOff>
    </xdr:from>
    <xdr:to>
      <xdr:col>12</xdr:col>
      <xdr:colOff>295275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847850" y="428625"/>
        <a:ext cx="59436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0</xdr:rowOff>
    </xdr:from>
    <xdr:to>
      <xdr:col>14</xdr:col>
      <xdr:colOff>438150</xdr:colOff>
      <xdr:row>19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257175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5" sqref="B15"/>
    </sheetView>
  </sheetViews>
  <sheetFormatPr defaultColWidth="9.140625" defaultRowHeight="12.75"/>
  <cols>
    <col min="2" max="2" width="11.8515625" style="0" customWidth="1"/>
  </cols>
  <sheetData>
    <row r="1" spans="1:2" ht="12.75">
      <c r="A1">
        <v>0</v>
      </c>
      <c r="B1" s="1">
        <v>5.792949110405843E-07</v>
      </c>
    </row>
    <row r="2" spans="1:2" ht="12.75">
      <c r="A2">
        <f aca="true" t="shared" si="0" ref="A2:A10">A1+0.1</f>
        <v>0.1</v>
      </c>
      <c r="B2" s="1">
        <v>1.5188356174977713E-06</v>
      </c>
    </row>
    <row r="3" spans="1:2" ht="12.75">
      <c r="A3">
        <f t="shared" si="0"/>
        <v>0.2</v>
      </c>
      <c r="B3" s="1">
        <v>3.4716301706705366E-06</v>
      </c>
    </row>
    <row r="4" spans="1:2" ht="12.75">
      <c r="A4">
        <f t="shared" si="0"/>
        <v>0.30000000000000004</v>
      </c>
      <c r="B4" s="1">
        <v>7.110585839797956E-06</v>
      </c>
    </row>
    <row r="5" spans="1:2" ht="12.75">
      <c r="A5">
        <f t="shared" si="0"/>
        <v>0.4</v>
      </c>
      <c r="B5" s="1">
        <v>1.332254229180485E-05</v>
      </c>
    </row>
    <row r="6" spans="1:2" ht="12.75">
      <c r="A6">
        <f t="shared" si="0"/>
        <v>0.5</v>
      </c>
      <c r="B6" s="1">
        <v>2.3195499581851742E-05</v>
      </c>
    </row>
    <row r="7" spans="1:2" ht="12.75">
      <c r="A7">
        <f t="shared" si="0"/>
        <v>0.6</v>
      </c>
      <c r="B7" s="1">
        <v>3.799735509923963E-05</v>
      </c>
    </row>
    <row r="8" spans="1:2" ht="12.75">
      <c r="A8">
        <f t="shared" si="0"/>
        <v>0.7</v>
      </c>
      <c r="B8" s="1">
        <v>5.9123407596173294E-05</v>
      </c>
    </row>
    <row r="9" spans="1:2" ht="12.75">
      <c r="A9">
        <f t="shared" si="0"/>
        <v>0.7999999999999999</v>
      </c>
      <c r="B9" s="1">
        <v>8.806468745636842E-05</v>
      </c>
    </row>
    <row r="10" spans="1:2" ht="12.75">
      <c r="A10">
        <f t="shared" si="0"/>
        <v>0.8999999999999999</v>
      </c>
      <c r="B10" s="1">
        <v>0.00012635526626181282</v>
      </c>
    </row>
    <row r="11" spans="1:2" ht="12.75">
      <c r="A11">
        <v>0.999999</v>
      </c>
      <c r="B11" s="1">
        <v>0.00017552948109400557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8" zoomScaleNormal="88" workbookViewId="0" topLeftCell="A1">
      <selection activeCell="D9" sqref="D9:D12"/>
    </sheetView>
  </sheetViews>
  <sheetFormatPr defaultColWidth="9.140625" defaultRowHeight="12.75"/>
  <cols>
    <col min="1" max="5" width="7.8515625" style="2" customWidth="1"/>
    <col min="6" max="6" width="8.7109375" style="2" customWidth="1"/>
    <col min="7" max="17" width="7.8515625" style="2" customWidth="1"/>
    <col min="18" max="18" width="17.00390625" style="2" customWidth="1"/>
    <col min="19" max="16384" width="9.140625" style="2" customWidth="1"/>
  </cols>
  <sheetData>
    <row r="1" spans="1:14" ht="1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75" customHeight="1">
      <c r="A3" s="9" t="s">
        <v>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5" ht="15.75" customHeight="1">
      <c r="A4" s="8" t="s">
        <v>3</v>
      </c>
      <c r="B4" s="8"/>
      <c r="C4" s="8"/>
      <c r="D4" s="8"/>
      <c r="E4" s="8"/>
    </row>
    <row r="5" spans="1:2" ht="15.75" customHeight="1">
      <c r="A5" s="4" t="s">
        <v>4</v>
      </c>
      <c r="B5" s="2">
        <v>1</v>
      </c>
    </row>
    <row r="6" ht="15.75" customHeight="1"/>
    <row r="7" spans="1:10" ht="15.75" customHeight="1">
      <c r="A7" s="8" t="s">
        <v>2</v>
      </c>
      <c r="B7" s="8"/>
      <c r="C7" s="8"/>
      <c r="D7" s="8"/>
      <c r="E7" s="8"/>
      <c r="G7" s="8" t="s">
        <v>20</v>
      </c>
      <c r="H7" s="8"/>
      <c r="I7" s="8"/>
      <c r="J7" s="8"/>
    </row>
    <row r="8" spans="1:10" ht="15.75" customHeight="1">
      <c r="A8" s="3" t="s">
        <v>5</v>
      </c>
      <c r="B8" s="3" t="s">
        <v>6</v>
      </c>
      <c r="C8" s="3" t="s">
        <v>7</v>
      </c>
      <c r="D8" s="3" t="s">
        <v>8</v>
      </c>
      <c r="E8" s="3" t="s">
        <v>13</v>
      </c>
      <c r="G8" s="3" t="s">
        <v>12</v>
      </c>
      <c r="H8" s="3" t="s">
        <v>11</v>
      </c>
      <c r="I8" s="3" t="s">
        <v>9</v>
      </c>
      <c r="J8" s="3" t="s">
        <v>10</v>
      </c>
    </row>
    <row r="9" spans="1:10" ht="15.75" customHeight="1">
      <c r="A9" s="4" t="s">
        <v>12</v>
      </c>
      <c r="B9" s="2">
        <v>0.45</v>
      </c>
      <c r="C9" s="2">
        <v>0.2</v>
      </c>
      <c r="D9" s="2">
        <v>0.45</v>
      </c>
      <c r="E9" s="2">
        <f>(D9-B9)/C9</f>
        <v>0</v>
      </c>
      <c r="G9" s="3">
        <v>1</v>
      </c>
      <c r="H9" s="3">
        <v>0.5</v>
      </c>
      <c r="I9" s="3">
        <v>0</v>
      </c>
      <c r="J9" s="3">
        <v>0</v>
      </c>
    </row>
    <row r="10" spans="1:10" ht="15.75" customHeight="1">
      <c r="A10" s="4" t="s">
        <v>22</v>
      </c>
      <c r="B10" s="2">
        <v>5</v>
      </c>
      <c r="C10" s="2">
        <v>2.5</v>
      </c>
      <c r="D10" s="2">
        <v>5</v>
      </c>
      <c r="E10" s="2">
        <f>(D10-B10)/C10</f>
        <v>0</v>
      </c>
      <c r="G10" s="3">
        <f>H9</f>
        <v>0.5</v>
      </c>
      <c r="H10" s="3">
        <v>1</v>
      </c>
      <c r="I10" s="3">
        <v>0</v>
      </c>
      <c r="J10" s="3">
        <v>0</v>
      </c>
    </row>
    <row r="11" spans="1:10" ht="15.75" customHeight="1">
      <c r="A11" s="4" t="s">
        <v>9</v>
      </c>
      <c r="B11" s="2">
        <v>3</v>
      </c>
      <c r="C11" s="2">
        <v>0.3</v>
      </c>
      <c r="D11" s="2">
        <v>3</v>
      </c>
      <c r="E11" s="2">
        <f>(D11-B11)/C11</f>
        <v>0</v>
      </c>
      <c r="G11" s="3">
        <v>0</v>
      </c>
      <c r="H11" s="3">
        <v>0</v>
      </c>
      <c r="I11" s="3">
        <v>1</v>
      </c>
      <c r="J11" s="3">
        <v>0</v>
      </c>
    </row>
    <row r="12" spans="1:10" ht="15.75" customHeight="1">
      <c r="A12" s="4" t="s">
        <v>10</v>
      </c>
      <c r="B12" s="2">
        <v>4</v>
      </c>
      <c r="C12" s="2">
        <v>1</v>
      </c>
      <c r="D12" s="2">
        <v>4</v>
      </c>
      <c r="E12" s="2">
        <f>(D12-B12)/C12</f>
        <v>0</v>
      </c>
      <c r="G12" s="3">
        <v>0</v>
      </c>
      <c r="H12" s="3">
        <v>0</v>
      </c>
      <c r="I12" s="3">
        <v>0</v>
      </c>
      <c r="J12" s="3">
        <v>1</v>
      </c>
    </row>
    <row r="13" ht="15.75" customHeight="1"/>
    <row r="14" ht="15.75" customHeight="1"/>
    <row r="15" spans="2:11" ht="15.75" customHeight="1">
      <c r="B15" s="4"/>
      <c r="K15" s="5"/>
    </row>
    <row r="16" spans="1:4" ht="15.75" customHeight="1">
      <c r="A16" s="12" t="s">
        <v>14</v>
      </c>
      <c r="B16" s="12"/>
      <c r="C16" s="12"/>
      <c r="D16" s="12"/>
    </row>
    <row r="17" spans="1:4" ht="15.75" customHeight="1">
      <c r="A17" s="12"/>
      <c r="B17" s="12"/>
      <c r="C17" s="12"/>
      <c r="D17" s="12"/>
    </row>
    <row r="18" spans="1:7" ht="15.75" customHeight="1">
      <c r="A18" s="2">
        <f>E9</f>
        <v>0</v>
      </c>
      <c r="B18" s="2">
        <f>E10</f>
        <v>0</v>
      </c>
      <c r="C18" s="2">
        <f>E11</f>
        <v>0</v>
      </c>
      <c r="D18" s="2">
        <f>E12</f>
        <v>0</v>
      </c>
      <c r="E18" s="13" t="s">
        <v>18</v>
      </c>
      <c r="F18" s="13"/>
      <c r="G18" s="13"/>
    </row>
    <row r="19" spans="5:7" ht="15.75" customHeight="1">
      <c r="E19" s="13" t="s">
        <v>16</v>
      </c>
      <c r="F19" s="13"/>
      <c r="G19" s="13"/>
    </row>
    <row r="20" spans="6:10" ht="15.75" customHeight="1">
      <c r="F20" s="2">
        <f>E9</f>
        <v>0</v>
      </c>
      <c r="H20" s="5" t="s">
        <v>24</v>
      </c>
      <c r="I20" s="5"/>
      <c r="J20" s="5"/>
    </row>
    <row r="21" spans="1:10" ht="15.75" customHeight="1">
      <c r="A21" s="13" t="s">
        <v>15</v>
      </c>
      <c r="B21" s="13"/>
      <c r="C21" s="13"/>
      <c r="D21" s="13"/>
      <c r="F21" s="2">
        <f>E10</f>
        <v>0</v>
      </c>
      <c r="H21" s="3" t="s">
        <v>24</v>
      </c>
      <c r="I21" s="3"/>
      <c r="J21" s="5"/>
    </row>
    <row r="22" spans="1:14" ht="15.75" customHeight="1">
      <c r="A22" s="13"/>
      <c r="B22" s="13"/>
      <c r="C22" s="13"/>
      <c r="D22" s="13"/>
      <c r="F22" s="2">
        <f>E11</f>
        <v>0</v>
      </c>
      <c r="L22" s="6"/>
      <c r="M22" s="6"/>
      <c r="N22" s="6"/>
    </row>
    <row r="23" spans="1:14" ht="15.75" customHeight="1">
      <c r="A23" s="2">
        <f>INDEX(MINVERSE($G$9:$J$12),1,1)</f>
        <v>1.3333333333333333</v>
      </c>
      <c r="B23" s="2">
        <f>INDEX(MINVERSE($G$9:$J$12),1,2)</f>
        <v>-0.6666666666666666</v>
      </c>
      <c r="C23" s="2">
        <f>INDEX(MINVERSE($G$9:$J$12),1,3)</f>
        <v>0</v>
      </c>
      <c r="D23" s="2">
        <f>INDEX(MINVERSE($G$9:$J$12),1,4)</f>
        <v>0</v>
      </c>
      <c r="F23" s="2">
        <f>E12</f>
        <v>0</v>
      </c>
      <c r="L23" s="14" t="s">
        <v>23</v>
      </c>
      <c r="M23" s="14"/>
      <c r="N23" s="14"/>
    </row>
    <row r="24" spans="1:13" ht="15.75" customHeight="1">
      <c r="A24" s="2">
        <f>INDEX(MINVERSE($G$9:$J$12),2,1)</f>
        <v>-0.6666666666666666</v>
      </c>
      <c r="B24" s="2">
        <f>INDEX(MINVERSE($G$9:$J$12),2,2)</f>
        <v>1.3333333333333333</v>
      </c>
      <c r="C24" s="2">
        <f>INDEX(MINVERSE($G$9:$J$12),2,3)</f>
        <v>0</v>
      </c>
      <c r="D24" s="2">
        <f>INDEX(MINVERSE($G$9:$J$12),2,4)</f>
        <v>0</v>
      </c>
      <c r="L24" s="11">
        <f>((B5^2*PI()/4)*D10+(B5*PI()*D11)*D9)/D12-1</f>
        <v>1.0420352248333655</v>
      </c>
      <c r="M24" s="11"/>
    </row>
    <row r="25" spans="1:4" ht="15.75" customHeight="1">
      <c r="A25" s="2">
        <f>INDEX(MINVERSE($G$9:$J$12),3,1)</f>
        <v>0</v>
      </c>
      <c r="B25" s="2">
        <f>INDEX(MINVERSE($G$9:$J$12),3,2)</f>
        <v>0</v>
      </c>
      <c r="C25" s="2">
        <f>INDEX(MINVERSE($G$9:$J$12),3,3)</f>
        <v>1</v>
      </c>
      <c r="D25" s="2">
        <f>INDEX(MINVERSE($G$9:$J$12),3,4)</f>
        <v>0</v>
      </c>
    </row>
    <row r="26" spans="1:12" ht="15.75" customHeight="1">
      <c r="A26" s="2">
        <f>INDEX(MINVERSE($G$9:$J$12),4,1)</f>
        <v>0</v>
      </c>
      <c r="B26" s="2">
        <f>INDEX(MINVERSE($G$9:$J$12),4,2)</f>
        <v>0</v>
      </c>
      <c r="C26" s="2">
        <f>INDEX(MINVERSE($G$9:$J$12),4,3)</f>
        <v>0</v>
      </c>
      <c r="D26" s="2">
        <f>INDEX(MINVERSE($G$9:$J$12),4,4)</f>
        <v>1</v>
      </c>
      <c r="L26" s="2" t="s">
        <v>19</v>
      </c>
    </row>
    <row r="27" spans="12:13" ht="15.75" customHeight="1">
      <c r="L27" s="11">
        <f>SQRT(MMULT(A18:D18,MMULT(A23:D26,F20:F23)))</f>
        <v>0</v>
      </c>
      <c r="M27" s="11"/>
    </row>
    <row r="28" ht="15.75" customHeight="1"/>
    <row r="29" ht="15.75" customHeight="1">
      <c r="L29" s="2" t="s">
        <v>17</v>
      </c>
    </row>
    <row r="30" spans="12:13" ht="15.75" customHeight="1">
      <c r="L30" s="10">
        <f>NORMSDIST(-L27)</f>
        <v>0.5</v>
      </c>
      <c r="M30" s="10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14">
    <mergeCell ref="E19:G19"/>
    <mergeCell ref="E18:G18"/>
    <mergeCell ref="A7:E7"/>
    <mergeCell ref="L23:N23"/>
    <mergeCell ref="A1:N1"/>
    <mergeCell ref="A2:N2"/>
    <mergeCell ref="A3:N3"/>
    <mergeCell ref="L30:M30"/>
    <mergeCell ref="L27:M27"/>
    <mergeCell ref="L24:M24"/>
    <mergeCell ref="A16:D17"/>
    <mergeCell ref="A21:D22"/>
    <mergeCell ref="G7:J7"/>
    <mergeCell ref="A4:E4"/>
  </mergeCells>
  <printOptions/>
  <pageMargins left="1" right="1" top="1" bottom="1" header="0.5" footer="0.5"/>
  <pageSetup horizontalDpi="600" verticalDpi="600" orientation="landscape" r:id="rId4"/>
  <drawing r:id="rId3"/>
  <legacyDrawing r:id="rId2"/>
  <oleObjects>
    <oleObject progId="Equation.3" shapeId="41038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Utility Engineering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markde</dc:creator>
  <cp:keywords/>
  <dc:description/>
  <cp:lastModifiedBy>D. V. Griffiths</cp:lastModifiedBy>
  <cp:lastPrinted>2006-02-06T07:58:27Z</cp:lastPrinted>
  <dcterms:created xsi:type="dcterms:W3CDTF">2006-01-26T21:30:08Z</dcterms:created>
  <dcterms:modified xsi:type="dcterms:W3CDTF">2008-02-29T12:31:17Z</dcterms:modified>
  <cp:category/>
  <cp:version/>
  <cp:contentType/>
  <cp:contentStatus/>
</cp:coreProperties>
</file>